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\Documents\WEB\NUEVA WEB\CALCULO HORA TRABAJO\"/>
    </mc:Choice>
  </mc:AlternateContent>
  <bookViews>
    <workbookView xWindow="0" yWindow="0" windowWidth="20490" windowHeight="9915"/>
  </bookViews>
  <sheets>
    <sheet name="CALCULO" sheetId="4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4" l="1"/>
  <c r="U25" i="4" l="1"/>
  <c r="N25" i="4"/>
  <c r="N24" i="4"/>
  <c r="U24" i="4"/>
  <c r="U13" i="4"/>
  <c r="U14" i="4"/>
  <c r="U15" i="4"/>
  <c r="U16" i="4"/>
  <c r="U17" i="4"/>
  <c r="U18" i="4"/>
  <c r="U19" i="4"/>
  <c r="U12" i="4"/>
  <c r="N18" i="4"/>
  <c r="N13" i="4"/>
  <c r="N14" i="4"/>
  <c r="N15" i="4"/>
  <c r="N16" i="4"/>
  <c r="N17" i="4"/>
  <c r="N19" i="4"/>
  <c r="N12" i="4"/>
  <c r="V19" i="4"/>
  <c r="V25" i="4" s="1"/>
  <c r="Z18" i="4"/>
  <c r="Y18" i="4"/>
  <c r="X18" i="4"/>
  <c r="W18" i="4"/>
  <c r="V18" i="4"/>
  <c r="Z17" i="4"/>
  <c r="Y17" i="4"/>
  <c r="X17" i="4"/>
  <c r="W17" i="4"/>
  <c r="V17" i="4"/>
  <c r="Z16" i="4"/>
  <c r="Y16" i="4"/>
  <c r="X16" i="4"/>
  <c r="W16" i="4"/>
  <c r="V16" i="4"/>
  <c r="Z15" i="4"/>
  <c r="Y15" i="4"/>
  <c r="X15" i="4"/>
  <c r="W15" i="4"/>
  <c r="V15" i="4"/>
  <c r="Z14" i="4"/>
  <c r="Y14" i="4"/>
  <c r="X14" i="4"/>
  <c r="W14" i="4"/>
  <c r="V14" i="4"/>
  <c r="Z13" i="4"/>
  <c r="Y13" i="4"/>
  <c r="X13" i="4"/>
  <c r="W13" i="4"/>
  <c r="V13" i="4"/>
  <c r="Z12" i="4"/>
  <c r="Y12" i="4"/>
  <c r="X12" i="4"/>
  <c r="W12" i="4"/>
  <c r="V12" i="4"/>
  <c r="O14" i="4"/>
  <c r="O25" i="4" s="1"/>
  <c r="S19" i="4"/>
  <c r="R19" i="4"/>
  <c r="Q19" i="4"/>
  <c r="P19" i="4"/>
  <c r="O19" i="4"/>
  <c r="S18" i="4"/>
  <c r="R18" i="4"/>
  <c r="Q18" i="4"/>
  <c r="P18" i="4"/>
  <c r="S17" i="4"/>
  <c r="R17" i="4"/>
  <c r="Q17" i="4"/>
  <c r="P17" i="4"/>
  <c r="S16" i="4"/>
  <c r="R16" i="4"/>
  <c r="Q16" i="4"/>
  <c r="P16" i="4"/>
  <c r="S15" i="4"/>
  <c r="R15" i="4"/>
  <c r="Q15" i="4"/>
  <c r="P15" i="4"/>
  <c r="O18" i="4"/>
  <c r="O17" i="4"/>
  <c r="O16" i="4"/>
  <c r="O15" i="4"/>
  <c r="S13" i="4"/>
  <c r="R13" i="4"/>
  <c r="Q13" i="4"/>
  <c r="P13" i="4"/>
  <c r="S12" i="4"/>
  <c r="R12" i="4"/>
  <c r="Q12" i="4"/>
  <c r="P12" i="4"/>
  <c r="O13" i="4"/>
  <c r="O12" i="4"/>
  <c r="P14" i="4"/>
  <c r="Q14" i="4" s="1"/>
  <c r="Q25" i="4" s="1"/>
  <c r="P25" i="4" l="1"/>
  <c r="W19" i="4"/>
  <c r="W25" i="4" s="1"/>
  <c r="R14" i="4"/>
  <c r="R25" i="4" s="1"/>
  <c r="X19" i="4" l="1"/>
  <c r="X25" i="4" s="1"/>
  <c r="S14" i="4"/>
  <c r="S25" i="4" s="1"/>
  <c r="Y19" i="4" l="1"/>
  <c r="Y25" i="4" s="1"/>
  <c r="Z19" i="4" l="1"/>
  <c r="Z25" i="4" s="1"/>
  <c r="J24" i="4"/>
  <c r="J25" i="4"/>
  <c r="C30" i="4"/>
  <c r="F25" i="4"/>
  <c r="H24" i="4"/>
  <c r="V21" i="4" l="1"/>
  <c r="V24" i="4" s="1"/>
  <c r="Z21" i="4"/>
  <c r="Z24" i="4" s="1"/>
  <c r="Y21" i="4"/>
  <c r="Y24" i="4" s="1"/>
  <c r="X21" i="4"/>
  <c r="X24" i="4" s="1"/>
  <c r="W21" i="4"/>
  <c r="W24" i="4" s="1"/>
  <c r="O21" i="4"/>
  <c r="O24" i="4" s="1"/>
  <c r="Q21" i="4"/>
  <c r="Q24" i="4" s="1"/>
  <c r="P21" i="4"/>
  <c r="P24" i="4" s="1"/>
  <c r="R21" i="4"/>
  <c r="R24" i="4" s="1"/>
  <c r="S21" i="4"/>
  <c r="S24" i="4" s="1"/>
  <c r="H26" i="4"/>
  <c r="U21" i="4" l="1"/>
  <c r="N21" i="4"/>
</calcChain>
</file>

<file path=xl/comments1.xml><?xml version="1.0" encoding="utf-8"?>
<comments xmlns="http://schemas.openxmlformats.org/spreadsheetml/2006/main">
  <authors>
    <author>Rosa Bravo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Rosa Bravo:</t>
        </r>
        <r>
          <rPr>
            <sz val="9"/>
            <color indexed="81"/>
            <rFont val="Tahoma"/>
            <family val="2"/>
          </rPr>
          <t xml:space="preserve">
Selecciona "Sí" si quieres realizar el análisis.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Rosa Bravo:</t>
        </r>
        <r>
          <rPr>
            <sz val="9"/>
            <color indexed="81"/>
            <rFont val="Tahoma"/>
            <family val="2"/>
          </rPr>
          <t xml:space="preserve">
Introduce un incremento de sueldo para ver su efecto en el importe de hora a facturar.
No es necesario introducir %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Rosa Bravo:</t>
        </r>
        <r>
          <rPr>
            <sz val="9"/>
            <color indexed="81"/>
            <rFont val="Tahoma"/>
            <family val="2"/>
          </rPr>
          <t xml:space="preserve">
Introduce "Sí" si quieres realizar el análisis.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Rosa Bravo:</t>
        </r>
        <r>
          <rPr>
            <sz val="9"/>
            <color indexed="81"/>
            <rFont val="Tahoma"/>
            <family val="2"/>
          </rPr>
          <t xml:space="preserve">
Introduce un incremento del margen para ver su efecto en el importe de hora a facturar.
No es necesario introducir %</t>
        </r>
      </text>
    </comment>
  </commentList>
</comments>
</file>

<file path=xl/sharedStrings.xml><?xml version="1.0" encoding="utf-8"?>
<sst xmlns="http://schemas.openxmlformats.org/spreadsheetml/2006/main" count="56" uniqueCount="54">
  <si>
    <t>www.rbasesoria-madrid.com</t>
  </si>
  <si>
    <t>Alquileres</t>
  </si>
  <si>
    <t>Renting</t>
  </si>
  <si>
    <t>Limpieza</t>
  </si>
  <si>
    <t>Asesoría</t>
  </si>
  <si>
    <t>Seguros</t>
  </si>
  <si>
    <t>Comisiones Bancarias</t>
  </si>
  <si>
    <t>Publicidad</t>
  </si>
  <si>
    <t>Teléfono</t>
  </si>
  <si>
    <t>Internet</t>
  </si>
  <si>
    <t>Luz</t>
  </si>
  <si>
    <t>Agua</t>
  </si>
  <si>
    <t>Comunidad</t>
  </si>
  <si>
    <t>Tributos</t>
  </si>
  <si>
    <t>GASTOS FIJOS DE LA ACTIVIDAD - MENSUALES</t>
  </si>
  <si>
    <t>Mantenimiento Web</t>
  </si>
  <si>
    <t>TOTAL</t>
  </si>
  <si>
    <t>Para cobrar un sueldo bruto de</t>
  </si>
  <si>
    <t>horas cada día hábil</t>
  </si>
  <si>
    <t xml:space="preserve">disfrutando de </t>
  </si>
  <si>
    <t xml:space="preserve">días de vacaciones y obteniendo un margen del </t>
  </si>
  <si>
    <t>tendrás que facturar</t>
  </si>
  <si>
    <t>cada hora de trabajo a un mínimo de</t>
  </si>
  <si>
    <t>euros.</t>
  </si>
  <si>
    <t>¿Cuántas horas deseas trabajar al día?......................................................................................................</t>
  </si>
  <si>
    <t>¿Cuántos días deseas trabajar a la semana?..............................................................................................</t>
  </si>
  <si>
    <t>¿Qué sueldo deseas ganar al mes?...........................................................................................................</t>
  </si>
  <si>
    <t>¿Cuántos días te gustaría coger de vacaciones al año?...............................................................................</t>
  </si>
  <si>
    <t>¿Cuántos días estimas que puedes estar de baja o enfermo?....................................................................</t>
  </si>
  <si>
    <t>¿Qué margen deseas obtener en tu negocio?...........................................................................................</t>
  </si>
  <si>
    <t>¿Cuántos días hay festivos en el calendario laboral de tu Comunidad Autónoma?.....................................</t>
  </si>
  <si>
    <t>DATOS PARA REALIZAR EL CÁLCULO</t>
  </si>
  <si>
    <t>Tu hora de trabajo la debes facturar al importe de…………….</t>
  </si>
  <si>
    <t>RETA</t>
  </si>
  <si>
    <t>Intereses</t>
  </si>
  <si>
    <r>
      <t xml:space="preserve">Basta introducir los datos solicitados en las celdas color </t>
    </r>
    <r>
      <rPr>
        <sz val="11"/>
        <color theme="5" tint="0.39997558519241921"/>
        <rFont val="MV Boli"/>
      </rPr>
      <t>salmón.</t>
    </r>
  </si>
  <si>
    <t>¿Cuánto tiempo dedicas a reuniones, planificación, formación, es decir, horas de trabajo no facturables?</t>
  </si>
  <si>
    <t>Esta plantilla te permitirá calcular el precio al que debes facturar tu hora de trabajo para conseguir una rentabilidad mínima, considerando los días no trabajados y las horas trabajadas y no facturadas.</t>
  </si>
  <si>
    <r>
      <t xml:space="preserve">El </t>
    </r>
    <r>
      <rPr>
        <sz val="11"/>
        <color theme="8" tint="-0.249977111117893"/>
        <rFont val="MV Boli"/>
      </rPr>
      <t>resultado</t>
    </r>
    <r>
      <rPr>
        <sz val="11"/>
        <color theme="1"/>
        <rFont val="MV Boli"/>
      </rPr>
      <t xml:space="preserve"> aparecerá calculado automáticamente y </t>
    </r>
    <r>
      <rPr>
        <sz val="11"/>
        <color rgb="FFFF0000"/>
        <rFont val="MV Boli"/>
      </rPr>
      <t>no tiene en cuenta los impuestos.</t>
    </r>
  </si>
  <si>
    <r>
      <t>euros,</t>
    </r>
    <r>
      <rPr>
        <sz val="11"/>
        <color theme="1"/>
        <rFont val="Calibri"/>
        <family val="2"/>
        <scheme val="minor"/>
      </rPr>
      <t xml:space="preserve"> trabajando</t>
    </r>
  </si>
  <si>
    <t>aquí.</t>
  </si>
  <si>
    <t>Sueldo/mes</t>
  </si>
  <si>
    <t>Sí</t>
  </si>
  <si>
    <t>Margen del negocio</t>
  </si>
  <si>
    <t>GASTO</t>
  </si>
  <si>
    <t>IMPORTE</t>
  </si>
  <si>
    <t>No</t>
  </si>
  <si>
    <t>Si deseas ver gráficamente cómo afecta al resultado final cambiar determinadas variables del análisis pulsa</t>
  </si>
  <si>
    <t>ANÁLISIS GRÁFICO</t>
  </si>
  <si>
    <t xml:space="preserve"> A mayor sueldo deseado, tendremos que facturar cada hora a un importe superior.</t>
  </si>
  <si>
    <t xml:space="preserve"> A mayor margen deseado, mayor será el importe al que debemos facturar la hora de trabajo.</t>
  </si>
  <si>
    <t>Introduce un % de incremento o decremento del margen para ver cómo afecta al importe de cada hora facturable</t>
  </si>
  <si>
    <t>Introduce un % de incremento o decremento del sueldo para ver cómo afecta al importe de cada hora facturable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</si>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</sst>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V Boli"/>
    </font>
    <font>
      <sz val="11"/>
      <color theme="5" tint="0.39997558519241921"/>
      <name val="MV Boli"/>
    </font>
    <font>
      <sz val="11"/>
      <color rgb="FFFF0000"/>
      <name val="MV Boli"/>
    </font>
    <font>
      <sz val="11"/>
      <color theme="8" tint="-0.249977111117893"/>
      <name val="MV Boli"/>
    </font>
    <font>
      <u/>
      <sz val="11"/>
      <color theme="10"/>
      <name val="MV Boli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MV Boli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theme="8" tint="-0.249977111117893"/>
      </right>
      <top/>
      <bottom/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4" borderId="1" xfId="2" applyFont="1" applyFill="1" applyBorder="1" applyProtection="1">
      <protection locked="0"/>
    </xf>
    <xf numFmtId="164" fontId="0" fillId="4" borderId="1" xfId="2" applyNumberFormat="1" applyFont="1" applyFill="1" applyBorder="1" applyProtection="1">
      <protection locked="0"/>
    </xf>
    <xf numFmtId="9" fontId="0" fillId="4" borderId="1" xfId="3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2" borderId="0" xfId="0" applyFont="1" applyFill="1" applyAlignme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2" borderId="10" xfId="0" applyFont="1" applyFill="1" applyBorder="1" applyProtection="1">
      <protection locked="0"/>
    </xf>
    <xf numFmtId="43" fontId="3" fillId="2" borderId="0" xfId="2" applyFont="1" applyFill="1" applyProtection="1">
      <protection hidden="1"/>
    </xf>
    <xf numFmtId="43" fontId="3" fillId="2" borderId="11" xfId="2" applyFont="1" applyFill="1" applyBorder="1" applyProtection="1">
      <protection hidden="1"/>
    </xf>
    <xf numFmtId="9" fontId="4" fillId="3" borderId="0" xfId="0" applyNumberFormat="1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43" fontId="11" fillId="0" borderId="0" xfId="0" applyNumberFormat="1" applyFont="1" applyProtection="1">
      <protection locked="0"/>
    </xf>
    <xf numFmtId="9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9" fontId="11" fillId="0" borderId="0" xfId="3" applyFont="1" applyProtection="1">
      <protection locked="0"/>
    </xf>
    <xf numFmtId="0" fontId="0" fillId="0" borderId="11" xfId="0" applyBorder="1" applyProtection="1">
      <protection hidden="1"/>
    </xf>
    <xf numFmtId="0" fontId="0" fillId="4" borderId="11" xfId="0" applyFill="1" applyBorder="1" applyProtection="1">
      <protection locked="0"/>
    </xf>
    <xf numFmtId="43" fontId="0" fillId="4" borderId="10" xfId="2" applyFont="1" applyFill="1" applyBorder="1" applyProtection="1">
      <protection locked="0"/>
    </xf>
    <xf numFmtId="0" fontId="0" fillId="0" borderId="4" xfId="0" applyBorder="1" applyProtection="1">
      <protection hidden="1"/>
    </xf>
    <xf numFmtId="0" fontId="11" fillId="0" borderId="9" xfId="0" applyFont="1" applyBorder="1" applyProtection="1">
      <protection hidden="1"/>
    </xf>
    <xf numFmtId="43" fontId="11" fillId="4" borderId="7" xfId="2" applyFont="1" applyFill="1" applyBorder="1" applyProtection="1">
      <protection locked="0"/>
    </xf>
    <xf numFmtId="9" fontId="5" fillId="5" borderId="0" xfId="3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9" fontId="5" fillId="0" borderId="0" xfId="3" applyFont="1" applyFill="1" applyBorder="1" applyAlignment="1" applyProtection="1">
      <alignment horizontal="center"/>
      <protection locked="0"/>
    </xf>
    <xf numFmtId="9" fontId="0" fillId="0" borderId="0" xfId="3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9" fontId="11" fillId="0" borderId="0" xfId="0" applyNumberFormat="1" applyFont="1" applyFill="1" applyProtection="1">
      <protection locked="0"/>
    </xf>
    <xf numFmtId="0" fontId="15" fillId="0" borderId="0" xfId="0" applyFont="1" applyProtection="1">
      <protection locked="0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2" applyNumberFormat="1" applyFont="1" applyFill="1" applyProtection="1">
      <protection locked="0"/>
    </xf>
    <xf numFmtId="43" fontId="5" fillId="0" borderId="0" xfId="0" applyNumberFormat="1" applyFont="1" applyFill="1" applyProtection="1">
      <protection locked="0"/>
    </xf>
    <xf numFmtId="9" fontId="5" fillId="0" borderId="0" xfId="3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43" fontId="3" fillId="0" borderId="0" xfId="2" applyFont="1" applyFill="1" applyProtection="1">
      <protection hidden="1"/>
    </xf>
    <xf numFmtId="9" fontId="5" fillId="0" borderId="0" xfId="3" applyFont="1" applyFill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0" borderId="0" xfId="1" applyFont="1" applyAlignment="1" applyProtection="1">
      <protection hidden="1"/>
    </xf>
    <xf numFmtId="0" fontId="0" fillId="0" borderId="1" xfId="0" applyBorder="1" applyAlignment="1" applyProtection="1">
      <protection hidden="1"/>
    </xf>
    <xf numFmtId="43" fontId="14" fillId="0" borderId="2" xfId="0" applyNumberFormat="1" applyFont="1" applyBorder="1" applyProtection="1">
      <protection hidden="1"/>
    </xf>
    <xf numFmtId="43" fontId="14" fillId="0" borderId="3" xfId="0" applyNumberFormat="1" applyFont="1" applyBorder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3" xfId="0" applyFont="1" applyBorder="1" applyProtection="1">
      <protection hidden="1"/>
    </xf>
    <xf numFmtId="43" fontId="14" fillId="0" borderId="7" xfId="0" applyNumberFormat="1" applyFont="1" applyBorder="1" applyProtection="1">
      <protection hidden="1"/>
    </xf>
    <xf numFmtId="43" fontId="14" fillId="0" borderId="8" xfId="0" applyNumberFormat="1" applyFont="1" applyBorder="1" applyProtection="1"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43" fontId="14" fillId="0" borderId="12" xfId="0" applyNumberFormat="1" applyFont="1" applyBorder="1" applyProtection="1">
      <protection hidden="1"/>
    </xf>
    <xf numFmtId="9" fontId="14" fillId="0" borderId="13" xfId="0" applyNumberFormat="1" applyFont="1" applyBorder="1" applyProtection="1"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3" xfId="0" applyFont="1" applyBorder="1" applyProtection="1">
      <protection hidden="1"/>
    </xf>
    <xf numFmtId="0" fontId="0" fillId="0" borderId="14" xfId="0" applyBorder="1" applyProtection="1">
      <protection hidden="1"/>
    </xf>
    <xf numFmtId="43" fontId="14" fillId="0" borderId="15" xfId="0" applyNumberFormat="1" applyFont="1" applyFill="1" applyBorder="1" applyProtection="1">
      <protection hidden="1"/>
    </xf>
    <xf numFmtId="9" fontId="14" fillId="0" borderId="16" xfId="0" applyNumberFormat="1" applyFont="1" applyFill="1" applyBorder="1" applyProtection="1"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13" xfId="0" applyFill="1" applyBorder="1" applyProtection="1">
      <protection hidden="1"/>
    </xf>
    <xf numFmtId="43" fontId="4" fillId="3" borderId="13" xfId="2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left"/>
      <protection hidden="1"/>
    </xf>
    <xf numFmtId="164" fontId="4" fillId="3" borderId="13" xfId="0" applyNumberFormat="1" applyFont="1" applyFill="1" applyBorder="1" applyProtection="1">
      <protection hidden="1"/>
    </xf>
    <xf numFmtId="0" fontId="0" fillId="3" borderId="14" xfId="0" applyFont="1" applyFill="1" applyBorder="1" applyAlignment="1" applyProtection="1">
      <alignment horizontal="left"/>
      <protection hidden="1"/>
    </xf>
    <xf numFmtId="0" fontId="0" fillId="3" borderId="18" xfId="0" applyFill="1" applyBorder="1" applyProtection="1">
      <protection hidden="1"/>
    </xf>
    <xf numFmtId="9" fontId="0" fillId="3" borderId="19" xfId="0" applyNumberFormat="1" applyFont="1" applyFill="1" applyBorder="1" applyAlignment="1" applyProtection="1">
      <alignment horizontal="left"/>
      <protection hidden="1"/>
    </xf>
    <xf numFmtId="0" fontId="0" fillId="3" borderId="15" xfId="0" applyFill="1" applyBorder="1" applyProtection="1">
      <protection hidden="1"/>
    </xf>
    <xf numFmtId="0" fontId="0" fillId="3" borderId="16" xfId="0" applyFill="1" applyBorder="1" applyProtection="1">
      <protection hidden="1"/>
    </xf>
    <xf numFmtId="43" fontId="3" fillId="2" borderId="16" xfId="2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8" tint="-0.249977111117893"/>
        </left>
        <right/>
        <top style="hair">
          <color theme="8" tint="-0.249977111117893"/>
        </top>
        <bottom style="hair">
          <color theme="8" tint="-0.249977111117893"/>
        </bottom>
        <vertical/>
        <horizontal/>
      </border>
      <protection locked="0" hidden="0"/>
    </dxf>
    <dxf>
      <border diagonalUp="0" diagonalDown="0">
        <left/>
        <right style="hair">
          <color theme="8" tint="-0.249977111117893"/>
        </right>
        <top style="hair">
          <color theme="8" tint="-0.249977111117893"/>
        </top>
        <bottom style="hair">
          <color theme="8" tint="-0.249977111117893"/>
        </bottom>
        <vertical/>
        <horizontal/>
      </border>
      <protection locked="1" hidden="1"/>
    </dxf>
    <dxf>
      <border outline="0">
        <top style="hair">
          <color theme="8" tint="-0.249977111117893"/>
        </top>
      </border>
    </dxf>
    <dxf>
      <border outline="0">
        <left style="hair">
          <color theme="8" tint="-0.249977111117893"/>
        </left>
        <right style="hair">
          <color theme="8" tint="-0.249977111117893"/>
        </right>
        <top style="hair">
          <color theme="8" tint="-0.249977111117893"/>
        </top>
        <bottom style="hair">
          <color theme="8" tint="-0.249977111117893"/>
        </bottom>
      </border>
    </dxf>
    <dxf>
      <border outline="0">
        <bottom style="hair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MENSUALES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CALCULO!$C$12</c:f>
              <c:strCache>
                <c:ptCount val="1"/>
                <c:pt idx="0">
                  <c:v>IMPORTE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CALCULO!$B$13:$B$29</c:f>
              <c:strCache>
                <c:ptCount val="17"/>
                <c:pt idx="0">
                  <c:v>Alquileres</c:v>
                </c:pt>
                <c:pt idx="1">
                  <c:v>Renting</c:v>
                </c:pt>
                <c:pt idx="2">
                  <c:v>Limpieza</c:v>
                </c:pt>
                <c:pt idx="3">
                  <c:v>Asesoría</c:v>
                </c:pt>
                <c:pt idx="4">
                  <c:v>Mantenimiento Web</c:v>
                </c:pt>
                <c:pt idx="5">
                  <c:v>Seguros</c:v>
                </c:pt>
                <c:pt idx="6">
                  <c:v>Comisiones Bancarias</c:v>
                </c:pt>
                <c:pt idx="7">
                  <c:v>Publicidad</c:v>
                </c:pt>
                <c:pt idx="8">
                  <c:v>Teléfono</c:v>
                </c:pt>
                <c:pt idx="9">
                  <c:v>Internet</c:v>
                </c:pt>
                <c:pt idx="10">
                  <c:v>Luz</c:v>
                </c:pt>
                <c:pt idx="11">
                  <c:v>Agua</c:v>
                </c:pt>
                <c:pt idx="12">
                  <c:v>Comunidad</c:v>
                </c:pt>
                <c:pt idx="13">
                  <c:v>Tributos</c:v>
                </c:pt>
                <c:pt idx="15">
                  <c:v>Intereses</c:v>
                </c:pt>
                <c:pt idx="16">
                  <c:v>RETA</c:v>
                </c:pt>
              </c:strCache>
            </c:strRef>
          </c:cat>
          <c:val>
            <c:numRef>
              <c:f>CALCULO!$C$13:$C$29</c:f>
              <c:numCache>
                <c:formatCode>_(* #,##0.00_);_(* \(#,##0.00\);_(* "-"??_);_(@_)</c:formatCode>
                <c:ptCount val="17"/>
                <c:pt idx="0">
                  <c:v>350</c:v>
                </c:pt>
                <c:pt idx="1">
                  <c:v>125</c:v>
                </c:pt>
                <c:pt idx="2">
                  <c:v>80</c:v>
                </c:pt>
                <c:pt idx="3">
                  <c:v>120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100</c:v>
                </c:pt>
                <c:pt idx="8">
                  <c:v>10</c:v>
                </c:pt>
                <c:pt idx="9">
                  <c:v>50</c:v>
                </c:pt>
                <c:pt idx="10">
                  <c:v>50</c:v>
                </c:pt>
                <c:pt idx="11">
                  <c:v>20</c:v>
                </c:pt>
                <c:pt idx="12">
                  <c:v>80</c:v>
                </c:pt>
                <c:pt idx="13">
                  <c:v>10</c:v>
                </c:pt>
                <c:pt idx="15">
                  <c:v>100</c:v>
                </c:pt>
                <c:pt idx="16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41819424"/>
        <c:axId val="1241824864"/>
      </c:barChart>
      <c:catAx>
        <c:axId val="12418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1824864"/>
        <c:crosses val="autoZero"/>
        <c:auto val="1"/>
        <c:lblAlgn val="ctr"/>
        <c:lblOffset val="100"/>
        <c:noMultiLvlLbl val="0"/>
      </c:catAx>
      <c:valAx>
        <c:axId val="12418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18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SUELDO MENSUAL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CALCULO!$N$24:$S$24</c:f>
              <c:numCache>
                <c:formatCode>_(* #,##0.00_);_(* \(#,##0.00\);_(* "-"??_);_(@_)</c:formatCode>
                <c:ptCount val="6"/>
                <c:pt idx="0">
                  <c:v>32.759817197020986</c:v>
                </c:pt>
                <c:pt idx="1">
                  <c:v>31.883886255924168</c:v>
                </c:pt>
                <c:pt idx="2">
                  <c:v>31.051751861882188</c:v>
                </c:pt>
                <c:pt idx="3">
                  <c:v>30.261224187542318</c:v>
                </c:pt>
                <c:pt idx="4">
                  <c:v>29.510222896919426</c:v>
                </c:pt>
                <c:pt idx="5">
                  <c:v>28.796771670827688</c:v>
                </c:pt>
              </c:numCache>
            </c:numRef>
          </c:cat>
          <c:val>
            <c:numRef>
              <c:f>CALCULO!$N$25:$S$25</c:f>
              <c:numCache>
                <c:formatCode>_(* #,##0.00_);_(* \(#,##0.00\);_(* "-"??_);_(@_)</c:formatCode>
                <c:ptCount val="6"/>
                <c:pt idx="0">
                  <c:v>1500</c:v>
                </c:pt>
                <c:pt idx="1">
                  <c:v>1425</c:v>
                </c:pt>
                <c:pt idx="2">
                  <c:v>1353.75</c:v>
                </c:pt>
                <c:pt idx="3">
                  <c:v>1286.0625</c:v>
                </c:pt>
                <c:pt idx="4">
                  <c:v>1221.7593749999999</c:v>
                </c:pt>
                <c:pt idx="5">
                  <c:v>1160.6714062499998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79220736"/>
        <c:axId val="1379218016"/>
      </c:barChart>
      <c:catAx>
        <c:axId val="137922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IMPORTE DE CADA HORA FACTURADA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218016"/>
        <c:crosses val="autoZero"/>
        <c:auto val="1"/>
        <c:lblAlgn val="ctr"/>
        <c:lblOffset val="100"/>
        <c:noMultiLvlLbl val="0"/>
      </c:catAx>
      <c:valAx>
        <c:axId val="13792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SUELDO</a:t>
                </a:r>
                <a:r>
                  <a:rPr lang="es-ES" baseline="0"/>
                  <a:t> DESEABLE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2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MARGEN DE LA ACTIVIDAD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CALCULO!$U$24:$Z$24</c:f>
              <c:numCache>
                <c:formatCode>_(* #,##0.00_);_(* \(#,##0.00\);_(* "-"??_);_(@_)</c:formatCode>
                <c:ptCount val="6"/>
                <c:pt idx="0">
                  <c:v>32.759817197020986</c:v>
                </c:pt>
                <c:pt idx="1">
                  <c:v>34.184157075152335</c:v>
                </c:pt>
                <c:pt idx="2">
                  <c:v>35.608496953283684</c:v>
                </c:pt>
                <c:pt idx="3">
                  <c:v>37.032836831415032</c:v>
                </c:pt>
                <c:pt idx="4">
                  <c:v>38.457176709546388</c:v>
                </c:pt>
                <c:pt idx="5">
                  <c:v>39.881516587677723</c:v>
                </c:pt>
              </c:numCache>
            </c:numRef>
          </c:cat>
          <c:val>
            <c:numRef>
              <c:f>CALCULO!$U$25:$Z$25</c:f>
              <c:numCache>
                <c:formatCode>0%</c:formatCode>
                <c:ptCount val="6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0.39999999999999997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79212032"/>
        <c:axId val="1379219104"/>
      </c:barChart>
      <c:catAx>
        <c:axId val="137921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IMPORTE DE CADA HORA FACTURADA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219104"/>
        <c:crosses val="autoZero"/>
        <c:auto val="1"/>
        <c:lblAlgn val="ctr"/>
        <c:lblOffset val="100"/>
        <c:noMultiLvlLbl val="0"/>
      </c:catAx>
      <c:valAx>
        <c:axId val="13792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MARGEN DESEABLE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21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704850</xdr:colOff>
      <xdr:row>7</xdr:row>
      <xdr:rowOff>38100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28600"/>
          <a:ext cx="2619375" cy="1162050"/>
        </a:xfrm>
        <a:prstGeom prst="rect">
          <a:avLst/>
        </a:prstGeom>
        <a:effectLst>
          <a:softEdge rad="38100"/>
        </a:effectLst>
      </xdr:spPr>
    </xdr:pic>
    <xdr:clientData/>
  </xdr:twoCellAnchor>
  <xdr:twoCellAnchor>
    <xdr:from>
      <xdr:col>0</xdr:col>
      <xdr:colOff>209550</xdr:colOff>
      <xdr:row>40</xdr:row>
      <xdr:rowOff>61912</xdr:rowOff>
    </xdr:from>
    <xdr:to>
      <xdr:col>6</xdr:col>
      <xdr:colOff>238125</xdr:colOff>
      <xdr:row>54</xdr:row>
      <xdr:rowOff>138112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371475</xdr:colOff>
      <xdr:row>40</xdr:row>
      <xdr:rowOff>71437</xdr:rowOff>
    </xdr:from>
    <xdr:to>
      <xdr:col>10</xdr:col>
      <xdr:colOff>85725</xdr:colOff>
      <xdr:row>54</xdr:row>
      <xdr:rowOff>147637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238125</xdr:colOff>
      <xdr:row>40</xdr:row>
      <xdr:rowOff>90487</xdr:rowOff>
    </xdr:from>
    <xdr:to>
      <xdr:col>13</xdr:col>
      <xdr:colOff>847725</xdr:colOff>
      <xdr:row>54</xdr:row>
      <xdr:rowOff>166687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2:C29" totalsRowShown="0" headerRowDxfId="5" headerRowBorderDxfId="4" tableBorderDxfId="3" totalsRowBorderDxfId="2">
  <autoFilter ref="B12:C29"/>
  <tableColumns count="2">
    <tableColumn id="1" name="GASTO" dataDxfId="1"/>
    <tableColumn id="2" name="IMPORTE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asesoria-madrid.com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45"/>
  <sheetViews>
    <sheetView showGridLines="0" tabSelected="1" workbookViewId="0">
      <selection activeCell="N3" sqref="N3"/>
    </sheetView>
  </sheetViews>
  <sheetFormatPr baseColWidth="10" defaultRowHeight="15" x14ac:dyDescent="0.25"/>
  <cols>
    <col min="1" max="1" width="3.5703125" style="1" customWidth="1"/>
    <col min="2" max="2" width="29.5703125" style="1" bestFit="1" customWidth="1"/>
    <col min="3" max="3" width="12.85546875" style="1" customWidth="1"/>
    <col min="4" max="4" width="2.85546875" style="1" customWidth="1"/>
    <col min="5" max="5" width="13.85546875" style="1" customWidth="1"/>
    <col min="6" max="6" width="5.42578125" style="1" customWidth="1"/>
    <col min="7" max="7" width="17.85546875" style="1" customWidth="1"/>
    <col min="8" max="8" width="12.5703125" style="1" customWidth="1"/>
    <col min="9" max="9" width="18.5703125" style="1" customWidth="1"/>
    <col min="10" max="10" width="8.5703125" style="1" customWidth="1"/>
    <col min="11" max="11" width="20.5703125" style="5" customWidth="1"/>
    <col min="12" max="12" width="11.42578125" style="1" customWidth="1"/>
    <col min="13" max="13" width="12" style="1" bestFit="1" customWidth="1"/>
    <col min="14" max="18" width="13" style="1" bestFit="1" customWidth="1"/>
    <col min="19" max="16384" width="11.42578125" style="1"/>
  </cols>
  <sheetData>
    <row r="1" spans="2:26" x14ac:dyDescent="0.25"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2:26" ht="16.5" customHeight="1" x14ac:dyDescent="0.25">
      <c r="E2" s="66" t="s">
        <v>37</v>
      </c>
      <c r="F2" s="67"/>
      <c r="G2" s="67"/>
      <c r="H2" s="67"/>
      <c r="I2" s="67"/>
      <c r="J2" s="67"/>
      <c r="K2" s="67"/>
      <c r="L2" s="6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2:26" ht="15" customHeight="1" x14ac:dyDescent="0.25">
      <c r="E3" s="69"/>
      <c r="F3" s="70"/>
      <c r="G3" s="70"/>
      <c r="H3" s="70"/>
      <c r="I3" s="70"/>
      <c r="J3" s="70"/>
      <c r="K3" s="70"/>
      <c r="L3" s="71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2:26" ht="15" customHeight="1" x14ac:dyDescent="0.25">
      <c r="E4" s="69"/>
      <c r="F4" s="70"/>
      <c r="G4" s="70"/>
      <c r="H4" s="70"/>
      <c r="I4" s="70"/>
      <c r="J4" s="70"/>
      <c r="K4" s="70"/>
      <c r="L4" s="7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2:26" ht="15" customHeight="1" x14ac:dyDescent="0.25">
      <c r="E5" s="69" t="s">
        <v>35</v>
      </c>
      <c r="F5" s="70"/>
      <c r="G5" s="70"/>
      <c r="H5" s="70"/>
      <c r="I5" s="70"/>
      <c r="J5" s="70"/>
      <c r="K5" s="70"/>
      <c r="L5" s="7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2:26" ht="15" customHeight="1" x14ac:dyDescent="0.25">
      <c r="E6" s="69"/>
      <c r="F6" s="70"/>
      <c r="G6" s="70"/>
      <c r="H6" s="70"/>
      <c r="I6" s="70"/>
      <c r="J6" s="70"/>
      <c r="K6" s="70"/>
      <c r="L6" s="71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2:26" ht="15" customHeight="1" x14ac:dyDescent="0.25">
      <c r="E7" s="69" t="s">
        <v>38</v>
      </c>
      <c r="F7" s="70"/>
      <c r="G7" s="70"/>
      <c r="H7" s="70"/>
      <c r="I7" s="70"/>
      <c r="J7" s="70"/>
      <c r="K7" s="70"/>
      <c r="L7" s="71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2:26" ht="18.75" customHeight="1" x14ac:dyDescent="0.25">
      <c r="B8" s="72" t="s">
        <v>0</v>
      </c>
      <c r="C8" s="72"/>
      <c r="E8" s="20"/>
      <c r="F8" s="21"/>
      <c r="G8" s="21"/>
      <c r="H8" s="21"/>
      <c r="I8" s="21"/>
      <c r="J8" s="21"/>
      <c r="K8" s="22"/>
      <c r="L8" s="2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2:26" x14ac:dyDescent="0.25"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2:26" x14ac:dyDescent="0.25">
      <c r="B10" s="2" t="s">
        <v>14</v>
      </c>
      <c r="C10" s="2"/>
      <c r="E10" s="2" t="s">
        <v>31</v>
      </c>
      <c r="F10" s="3"/>
      <c r="G10" s="3"/>
      <c r="H10" s="3"/>
      <c r="I10" s="3"/>
      <c r="J10" s="3"/>
      <c r="K10" s="4"/>
      <c r="L10" s="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2:26" ht="6" customHeight="1" x14ac:dyDescent="0.25"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2:26" x14ac:dyDescent="0.25">
      <c r="B12" s="33" t="s">
        <v>44</v>
      </c>
      <c r="C12" s="34" t="s">
        <v>45</v>
      </c>
      <c r="E12" s="65" t="s">
        <v>24</v>
      </c>
      <c r="F12" s="65"/>
      <c r="G12" s="65"/>
      <c r="H12" s="65"/>
      <c r="I12" s="65"/>
      <c r="J12" s="65"/>
      <c r="K12" s="65"/>
      <c r="L12" s="7">
        <v>8</v>
      </c>
      <c r="N12" s="44">
        <f>+L12</f>
        <v>8</v>
      </c>
      <c r="O12" s="44">
        <f>+$L$12</f>
        <v>8</v>
      </c>
      <c r="P12" s="44">
        <f t="shared" ref="P12:S12" si="0">+$L$12</f>
        <v>8</v>
      </c>
      <c r="Q12" s="44">
        <f t="shared" si="0"/>
        <v>8</v>
      </c>
      <c r="R12" s="44">
        <f t="shared" si="0"/>
        <v>8</v>
      </c>
      <c r="S12" s="44">
        <f t="shared" si="0"/>
        <v>8</v>
      </c>
      <c r="T12" s="45"/>
      <c r="U12" s="44">
        <f>+L12</f>
        <v>8</v>
      </c>
      <c r="V12" s="44">
        <f>+$L$12</f>
        <v>8</v>
      </c>
      <c r="W12" s="44">
        <f t="shared" ref="W12:Z12" si="1">+$L$12</f>
        <v>8</v>
      </c>
      <c r="X12" s="44">
        <f t="shared" si="1"/>
        <v>8</v>
      </c>
      <c r="Y12" s="44">
        <f t="shared" si="1"/>
        <v>8</v>
      </c>
      <c r="Z12" s="44">
        <f t="shared" si="1"/>
        <v>8</v>
      </c>
    </row>
    <row r="13" spans="2:26" x14ac:dyDescent="0.25">
      <c r="B13" s="29" t="s">
        <v>1</v>
      </c>
      <c r="C13" s="31">
        <v>350</v>
      </c>
      <c r="E13" s="65" t="s">
        <v>25</v>
      </c>
      <c r="F13" s="65"/>
      <c r="G13" s="65"/>
      <c r="H13" s="65"/>
      <c r="I13" s="65"/>
      <c r="J13" s="65"/>
      <c r="K13" s="65"/>
      <c r="L13" s="7">
        <v>5</v>
      </c>
      <c r="N13" s="44">
        <f t="shared" ref="N13:N19" si="2">+L13</f>
        <v>5</v>
      </c>
      <c r="O13" s="44">
        <f>+$L$13</f>
        <v>5</v>
      </c>
      <c r="P13" s="44">
        <f t="shared" ref="P13:S13" si="3">+$L$13</f>
        <v>5</v>
      </c>
      <c r="Q13" s="44">
        <f t="shared" si="3"/>
        <v>5</v>
      </c>
      <c r="R13" s="44">
        <f t="shared" si="3"/>
        <v>5</v>
      </c>
      <c r="S13" s="44">
        <f t="shared" si="3"/>
        <v>5</v>
      </c>
      <c r="T13" s="45"/>
      <c r="U13" s="44">
        <f t="shared" ref="U13:U19" si="4">+L13</f>
        <v>5</v>
      </c>
      <c r="V13" s="44">
        <f>+$L$13</f>
        <v>5</v>
      </c>
      <c r="W13" s="44">
        <f t="shared" ref="W13:Z13" si="5">+$L$13</f>
        <v>5</v>
      </c>
      <c r="X13" s="44">
        <f t="shared" si="5"/>
        <v>5</v>
      </c>
      <c r="Y13" s="44">
        <f t="shared" si="5"/>
        <v>5</v>
      </c>
      <c r="Z13" s="44">
        <f t="shared" si="5"/>
        <v>5</v>
      </c>
    </row>
    <row r="14" spans="2:26" x14ac:dyDescent="0.25">
      <c r="B14" s="29" t="s">
        <v>2</v>
      </c>
      <c r="C14" s="31">
        <v>125</v>
      </c>
      <c r="E14" s="65" t="s">
        <v>26</v>
      </c>
      <c r="F14" s="65"/>
      <c r="G14" s="65"/>
      <c r="H14" s="65"/>
      <c r="I14" s="65"/>
      <c r="J14" s="65"/>
      <c r="K14" s="65"/>
      <c r="L14" s="6">
        <v>1500</v>
      </c>
      <c r="N14" s="44">
        <f t="shared" si="2"/>
        <v>1500</v>
      </c>
      <c r="O14" s="46">
        <f>IF($C$35="Sí",L14*(1+E35),$L$14)</f>
        <v>1425</v>
      </c>
      <c r="P14" s="46">
        <f>IF($C$35="Sí",O14*(1+$E$35),$L$14)</f>
        <v>1353.75</v>
      </c>
      <c r="Q14" s="46">
        <f>IF($C$35="Sí",P14*(1+$E$35),$L$14)</f>
        <v>1286.0625</v>
      </c>
      <c r="R14" s="46">
        <f>IF($C$35="Sí",Q14*(1+$E$35),$L$14)</f>
        <v>1221.7593749999999</v>
      </c>
      <c r="S14" s="46">
        <f>IF($C$35="Sí",R14*(1+$E$35),$L$14)</f>
        <v>1160.6714062499998</v>
      </c>
      <c r="T14" s="45"/>
      <c r="U14" s="44">
        <f t="shared" si="4"/>
        <v>1500</v>
      </c>
      <c r="V14" s="47">
        <f>+$L$14</f>
        <v>1500</v>
      </c>
      <c r="W14" s="47">
        <f t="shared" ref="W14:Z14" si="6">+$L$14</f>
        <v>1500</v>
      </c>
      <c r="X14" s="47">
        <f t="shared" si="6"/>
        <v>1500</v>
      </c>
      <c r="Y14" s="47">
        <f t="shared" si="6"/>
        <v>1500</v>
      </c>
      <c r="Z14" s="47">
        <f t="shared" si="6"/>
        <v>1500</v>
      </c>
    </row>
    <row r="15" spans="2:26" x14ac:dyDescent="0.25">
      <c r="B15" s="29" t="s">
        <v>3</v>
      </c>
      <c r="C15" s="31">
        <v>80</v>
      </c>
      <c r="E15" s="65" t="s">
        <v>27</v>
      </c>
      <c r="F15" s="65"/>
      <c r="G15" s="65"/>
      <c r="H15" s="65"/>
      <c r="I15" s="65"/>
      <c r="J15" s="65"/>
      <c r="K15" s="65"/>
      <c r="L15" s="7">
        <v>30</v>
      </c>
      <c r="N15" s="44">
        <f t="shared" si="2"/>
        <v>30</v>
      </c>
      <c r="O15" s="44">
        <f>+$L$15</f>
        <v>30</v>
      </c>
      <c r="P15" s="44">
        <f t="shared" ref="P15:S15" si="7">+$L$15</f>
        <v>30</v>
      </c>
      <c r="Q15" s="44">
        <f t="shared" si="7"/>
        <v>30</v>
      </c>
      <c r="R15" s="44">
        <f t="shared" si="7"/>
        <v>30</v>
      </c>
      <c r="S15" s="44">
        <f t="shared" si="7"/>
        <v>30</v>
      </c>
      <c r="T15" s="45"/>
      <c r="U15" s="44">
        <f t="shared" si="4"/>
        <v>30</v>
      </c>
      <c r="V15" s="44">
        <f>+$L$15</f>
        <v>30</v>
      </c>
      <c r="W15" s="44">
        <f t="shared" ref="W15:Z15" si="8">+$L$15</f>
        <v>30</v>
      </c>
      <c r="X15" s="44">
        <f t="shared" si="8"/>
        <v>30</v>
      </c>
      <c r="Y15" s="44">
        <f t="shared" si="8"/>
        <v>30</v>
      </c>
      <c r="Z15" s="44">
        <f t="shared" si="8"/>
        <v>30</v>
      </c>
    </row>
    <row r="16" spans="2:26" x14ac:dyDescent="0.25">
      <c r="B16" s="29" t="s">
        <v>4</v>
      </c>
      <c r="C16" s="31">
        <v>120</v>
      </c>
      <c r="E16" s="65" t="s">
        <v>30</v>
      </c>
      <c r="F16" s="65"/>
      <c r="G16" s="65"/>
      <c r="H16" s="65"/>
      <c r="I16" s="65"/>
      <c r="J16" s="65"/>
      <c r="K16" s="65"/>
      <c r="L16" s="7">
        <v>15</v>
      </c>
      <c r="N16" s="44">
        <f t="shared" si="2"/>
        <v>15</v>
      </c>
      <c r="O16" s="44">
        <f>+$L$16</f>
        <v>15</v>
      </c>
      <c r="P16" s="44">
        <f t="shared" ref="P16:S16" si="9">+$L$16</f>
        <v>15</v>
      </c>
      <c r="Q16" s="44">
        <f t="shared" si="9"/>
        <v>15</v>
      </c>
      <c r="R16" s="44">
        <f t="shared" si="9"/>
        <v>15</v>
      </c>
      <c r="S16" s="44">
        <f t="shared" si="9"/>
        <v>15</v>
      </c>
      <c r="T16" s="45"/>
      <c r="U16" s="44">
        <f t="shared" si="4"/>
        <v>15</v>
      </c>
      <c r="V16" s="44">
        <f>+$L$16</f>
        <v>15</v>
      </c>
      <c r="W16" s="44">
        <f t="shared" ref="W16:Z16" si="10">+$L$16</f>
        <v>15</v>
      </c>
      <c r="X16" s="44">
        <f t="shared" si="10"/>
        <v>15</v>
      </c>
      <c r="Y16" s="44">
        <f t="shared" si="10"/>
        <v>15</v>
      </c>
      <c r="Z16" s="44">
        <f t="shared" si="10"/>
        <v>15</v>
      </c>
    </row>
    <row r="17" spans="2:26" x14ac:dyDescent="0.25">
      <c r="B17" s="29" t="s">
        <v>15</v>
      </c>
      <c r="C17" s="31">
        <v>100</v>
      </c>
      <c r="E17" s="65" t="s">
        <v>28</v>
      </c>
      <c r="F17" s="65"/>
      <c r="G17" s="65"/>
      <c r="H17" s="65"/>
      <c r="I17" s="65"/>
      <c r="J17" s="65"/>
      <c r="K17" s="65"/>
      <c r="L17" s="7">
        <v>5</v>
      </c>
      <c r="N17" s="44">
        <f t="shared" si="2"/>
        <v>5</v>
      </c>
      <c r="O17" s="44">
        <f>+$L$17</f>
        <v>5</v>
      </c>
      <c r="P17" s="44">
        <f t="shared" ref="P17:S17" si="11">+$L$17</f>
        <v>5</v>
      </c>
      <c r="Q17" s="44">
        <f t="shared" si="11"/>
        <v>5</v>
      </c>
      <c r="R17" s="44">
        <f t="shared" si="11"/>
        <v>5</v>
      </c>
      <c r="S17" s="44">
        <f t="shared" si="11"/>
        <v>5</v>
      </c>
      <c r="T17" s="45"/>
      <c r="U17" s="44">
        <f t="shared" si="4"/>
        <v>5</v>
      </c>
      <c r="V17" s="44">
        <f>+$L$17</f>
        <v>5</v>
      </c>
      <c r="W17" s="44">
        <f t="shared" ref="W17:Z17" si="12">+$L$17</f>
        <v>5</v>
      </c>
      <c r="X17" s="44">
        <f t="shared" si="12"/>
        <v>5</v>
      </c>
      <c r="Y17" s="44">
        <f t="shared" si="12"/>
        <v>5</v>
      </c>
      <c r="Z17" s="44">
        <f t="shared" si="12"/>
        <v>5</v>
      </c>
    </row>
    <row r="18" spans="2:26" x14ac:dyDescent="0.25">
      <c r="B18" s="29" t="s">
        <v>5</v>
      </c>
      <c r="C18" s="31">
        <v>50</v>
      </c>
      <c r="E18" s="65" t="s">
        <v>36</v>
      </c>
      <c r="F18" s="65"/>
      <c r="G18" s="65"/>
      <c r="H18" s="65"/>
      <c r="I18" s="65"/>
      <c r="J18" s="65"/>
      <c r="K18" s="65"/>
      <c r="L18" s="8">
        <v>0.3</v>
      </c>
      <c r="N18" s="48">
        <f>+L18</f>
        <v>0.3</v>
      </c>
      <c r="O18" s="49">
        <f>+$L$18</f>
        <v>0.3</v>
      </c>
      <c r="P18" s="49">
        <f t="shared" ref="P18:S18" si="13">+$L$18</f>
        <v>0.3</v>
      </c>
      <c r="Q18" s="49">
        <f t="shared" si="13"/>
        <v>0.3</v>
      </c>
      <c r="R18" s="49">
        <f t="shared" si="13"/>
        <v>0.3</v>
      </c>
      <c r="S18" s="49">
        <f t="shared" si="13"/>
        <v>0.3</v>
      </c>
      <c r="T18" s="45"/>
      <c r="U18" s="48">
        <f t="shared" si="4"/>
        <v>0.3</v>
      </c>
      <c r="V18" s="49">
        <f>+$L$18</f>
        <v>0.3</v>
      </c>
      <c r="W18" s="49">
        <f t="shared" ref="W18:Z18" si="14">+$L$18</f>
        <v>0.3</v>
      </c>
      <c r="X18" s="49">
        <f t="shared" si="14"/>
        <v>0.3</v>
      </c>
      <c r="Y18" s="49">
        <f t="shared" si="14"/>
        <v>0.3</v>
      </c>
      <c r="Z18" s="49">
        <f t="shared" si="14"/>
        <v>0.3</v>
      </c>
    </row>
    <row r="19" spans="2:26" x14ac:dyDescent="0.25">
      <c r="B19" s="29" t="s">
        <v>6</v>
      </c>
      <c r="C19" s="31">
        <v>10</v>
      </c>
      <c r="E19" s="65" t="s">
        <v>29</v>
      </c>
      <c r="F19" s="65"/>
      <c r="G19" s="65"/>
      <c r="H19" s="65"/>
      <c r="I19" s="65"/>
      <c r="J19" s="65"/>
      <c r="K19" s="65"/>
      <c r="L19" s="8">
        <v>0.15</v>
      </c>
      <c r="N19" s="48">
        <f t="shared" si="2"/>
        <v>0.15</v>
      </c>
      <c r="O19" s="49">
        <f>+$L$19</f>
        <v>0.15</v>
      </c>
      <c r="P19" s="49">
        <f t="shared" ref="P19:S19" si="15">+$L$19</f>
        <v>0.15</v>
      </c>
      <c r="Q19" s="49">
        <f t="shared" si="15"/>
        <v>0.15</v>
      </c>
      <c r="R19" s="49">
        <f t="shared" si="15"/>
        <v>0.15</v>
      </c>
      <c r="S19" s="49">
        <f t="shared" si="15"/>
        <v>0.15</v>
      </c>
      <c r="T19" s="45"/>
      <c r="U19" s="48">
        <f t="shared" si="4"/>
        <v>0.15</v>
      </c>
      <c r="V19" s="48">
        <f>IF(C38="Sí",L19+$E$38,$L$19)</f>
        <v>0.2</v>
      </c>
      <c r="W19" s="48">
        <f>IF($C$38="Sí",V19+$E$38,$L$19)</f>
        <v>0.25</v>
      </c>
      <c r="X19" s="48">
        <f>IF($C$38="Sí",W19+$E$38,$L$19)</f>
        <v>0.3</v>
      </c>
      <c r="Y19" s="48">
        <f>IF($C$38="Sí",X19+$E$38,$L$19)</f>
        <v>0.35</v>
      </c>
      <c r="Z19" s="48">
        <f>IF($C$38="Sí",Y19+$E$38,$L$19)</f>
        <v>0.39999999999999997</v>
      </c>
    </row>
    <row r="20" spans="2:26" x14ac:dyDescent="0.25">
      <c r="B20" s="29" t="s">
        <v>7</v>
      </c>
      <c r="C20" s="31">
        <v>100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x14ac:dyDescent="0.25">
      <c r="B21" s="29" t="s">
        <v>8</v>
      </c>
      <c r="C21" s="31">
        <v>10</v>
      </c>
      <c r="F21" s="9"/>
      <c r="G21" s="9"/>
      <c r="H21" s="9"/>
      <c r="I21" s="10" t="s">
        <v>32</v>
      </c>
      <c r="J21" s="10"/>
      <c r="K21" s="10"/>
      <c r="L21" s="15">
        <f>+((((L14+C30)*(1+L19))*12)/((365-L15-L16-L17-((7-L13)*52))*L12*(1-L18)))</f>
        <v>32.759817197020986</v>
      </c>
      <c r="N21" s="50">
        <f>+L21</f>
        <v>32.759817197020986</v>
      </c>
      <c r="O21" s="50">
        <f>+((((O14+$C$30)*(1+O19))*12)/((365-O15-O16-O17-((7-O13)*52))*O12*(1-O18)))</f>
        <v>31.883886255924168</v>
      </c>
      <c r="P21" s="50">
        <f>+((((P14+$C$30)*(1+P19))*12)/((365-P15-P16-P17-((7-P13)*52))*P12*(1-P18)))</f>
        <v>31.051751861882188</v>
      </c>
      <c r="Q21" s="50">
        <f>+((((Q14+$C$30)*(1+Q19))*12)/((365-Q15-Q16-Q17-((7-Q13)*52))*Q12*(1-Q18)))</f>
        <v>30.261224187542318</v>
      </c>
      <c r="R21" s="50">
        <f>+((((R14+$C$30)*(1+R19))*12)/((365-R15-R16-R17-((7-R13)*52))*R12*(1-R18)))</f>
        <v>29.510222896919426</v>
      </c>
      <c r="S21" s="50">
        <f>+((((S14+$C$30)*(1+S19))*12)/((365-S15-S16-S17-((7-S13)*52))*S12*(1-S18)))</f>
        <v>28.796771670827688</v>
      </c>
      <c r="T21" s="45"/>
      <c r="U21" s="50">
        <f>+L21</f>
        <v>32.759817197020986</v>
      </c>
      <c r="V21" s="50">
        <f>+((((V14+$C$30)*(1+V19))*12)/((365-V15-V16-V17-((7-V13)*52))*V12*(1-V18)))</f>
        <v>34.184157075152335</v>
      </c>
      <c r="W21" s="50">
        <f>+((((W14+$C$30)*(1+W19))*12)/((365-W15-W16-W17-((7-W13)*52))*W12*(1-W18)))</f>
        <v>35.608496953283684</v>
      </c>
      <c r="X21" s="50">
        <f>+((((X14+$C$30)*(1+X19))*12)/((365-X15-X16-X17-((7-X13)*52))*X12*(1-X18)))</f>
        <v>37.032836831415032</v>
      </c>
      <c r="Y21" s="50">
        <f>+((((Y14+$C$30)*(1+Y19))*12)/((365-Y15-Y16-Y17-((7-Y13)*52))*Y12*(1-Y18)))</f>
        <v>38.457176709546388</v>
      </c>
      <c r="Z21" s="50">
        <f>+((((Z14+$C$30)*(1+Z19))*12)/((365-Z15-Z16-Z17-((7-Z13)*52))*Z12*(1-Z18)))</f>
        <v>39.881516587677723</v>
      </c>
    </row>
    <row r="22" spans="2:26" x14ac:dyDescent="0.25">
      <c r="B22" s="29" t="s">
        <v>9</v>
      </c>
      <c r="C22" s="31">
        <v>50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x14ac:dyDescent="0.25">
      <c r="B23" s="29" t="s">
        <v>10</v>
      </c>
      <c r="C23" s="31">
        <v>50</v>
      </c>
      <c r="L23" s="1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x14ac:dyDescent="0.25">
      <c r="B24" s="29" t="s">
        <v>11</v>
      </c>
      <c r="C24" s="31">
        <v>20</v>
      </c>
      <c r="E24" s="85" t="s">
        <v>17</v>
      </c>
      <c r="F24" s="86"/>
      <c r="G24" s="86"/>
      <c r="H24" s="87">
        <f>+L14</f>
        <v>1500</v>
      </c>
      <c r="I24" s="88" t="s">
        <v>39</v>
      </c>
      <c r="J24" s="89">
        <f>+L12</f>
        <v>8</v>
      </c>
      <c r="K24" s="90" t="s">
        <v>18</v>
      </c>
      <c r="L24" s="11"/>
      <c r="N24" s="47">
        <f>IF($C$35="Sí",N21,0)</f>
        <v>32.759817197020986</v>
      </c>
      <c r="O24" s="47">
        <f t="shared" ref="O24:S24" si="16">IF($C$35="Sí",O21,0)</f>
        <v>31.883886255924168</v>
      </c>
      <c r="P24" s="47">
        <f t="shared" si="16"/>
        <v>31.051751861882188</v>
      </c>
      <c r="Q24" s="47">
        <f t="shared" si="16"/>
        <v>30.261224187542318</v>
      </c>
      <c r="R24" s="47">
        <f t="shared" si="16"/>
        <v>29.510222896919426</v>
      </c>
      <c r="S24" s="47">
        <f t="shared" si="16"/>
        <v>28.796771670827688</v>
      </c>
      <c r="T24" s="45"/>
      <c r="U24" s="47">
        <f>IF($C$38="Sí",U21,0)</f>
        <v>32.759817197020986</v>
      </c>
      <c r="V24" s="47">
        <f t="shared" ref="V24:Z24" si="17">IF($C$38="Sí",V21,0)</f>
        <v>34.184157075152335</v>
      </c>
      <c r="W24" s="47">
        <f t="shared" si="17"/>
        <v>35.608496953283684</v>
      </c>
      <c r="X24" s="47">
        <f t="shared" si="17"/>
        <v>37.032836831415032</v>
      </c>
      <c r="Y24" s="47">
        <f t="shared" si="17"/>
        <v>38.457176709546388</v>
      </c>
      <c r="Z24" s="47">
        <f t="shared" si="17"/>
        <v>39.881516587677723</v>
      </c>
    </row>
    <row r="25" spans="2:26" x14ac:dyDescent="0.25">
      <c r="B25" s="29" t="s">
        <v>12</v>
      </c>
      <c r="C25" s="31">
        <v>80</v>
      </c>
      <c r="E25" s="91" t="s">
        <v>19</v>
      </c>
      <c r="F25" s="18">
        <f>+L15</f>
        <v>30</v>
      </c>
      <c r="G25" s="19" t="s">
        <v>20</v>
      </c>
      <c r="H25" s="19"/>
      <c r="I25" s="19"/>
      <c r="J25" s="17">
        <f>+L19</f>
        <v>0.15</v>
      </c>
      <c r="K25" s="92" t="s">
        <v>21</v>
      </c>
      <c r="N25" s="47">
        <f t="shared" ref="N25:S25" si="18">IF($C$35="Sí",N14,0)</f>
        <v>1500</v>
      </c>
      <c r="O25" s="47">
        <f t="shared" si="18"/>
        <v>1425</v>
      </c>
      <c r="P25" s="47">
        <f t="shared" si="18"/>
        <v>1353.75</v>
      </c>
      <c r="Q25" s="47">
        <f t="shared" si="18"/>
        <v>1286.0625</v>
      </c>
      <c r="R25" s="47">
        <f t="shared" si="18"/>
        <v>1221.7593749999999</v>
      </c>
      <c r="S25" s="47">
        <f t="shared" si="18"/>
        <v>1160.6714062499998</v>
      </c>
      <c r="T25" s="45"/>
      <c r="U25" s="51">
        <f t="shared" ref="U25:Z25" si="19">IF($C$38="Sí",U19,0)</f>
        <v>0.15</v>
      </c>
      <c r="V25" s="51">
        <f t="shared" si="19"/>
        <v>0.2</v>
      </c>
      <c r="W25" s="51">
        <f t="shared" si="19"/>
        <v>0.25</v>
      </c>
      <c r="X25" s="51">
        <f t="shared" si="19"/>
        <v>0.3</v>
      </c>
      <c r="Y25" s="51">
        <f t="shared" si="19"/>
        <v>0.35</v>
      </c>
      <c r="Z25" s="51">
        <f t="shared" si="19"/>
        <v>0.39999999999999997</v>
      </c>
    </row>
    <row r="26" spans="2:26" x14ac:dyDescent="0.25">
      <c r="B26" s="29" t="s">
        <v>13</v>
      </c>
      <c r="C26" s="31">
        <v>10</v>
      </c>
      <c r="E26" s="93" t="s">
        <v>22</v>
      </c>
      <c r="F26" s="94"/>
      <c r="G26" s="94"/>
      <c r="H26" s="95">
        <f>+L21</f>
        <v>32.759817197020986</v>
      </c>
      <c r="I26" s="96" t="s">
        <v>23</v>
      </c>
      <c r="J26" s="94"/>
      <c r="K26" s="9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x14ac:dyDescent="0.25">
      <c r="B27" s="30"/>
      <c r="C27" s="31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2:26" ht="16.5" x14ac:dyDescent="0.3">
      <c r="B28" s="29" t="s">
        <v>34</v>
      </c>
      <c r="C28" s="31">
        <v>100</v>
      </c>
      <c r="E28" s="52" t="s">
        <v>47</v>
      </c>
      <c r="F28" s="52"/>
      <c r="G28" s="52"/>
      <c r="H28" s="52"/>
      <c r="I28" s="52"/>
      <c r="J28" s="52"/>
      <c r="K28" s="53"/>
      <c r="L28" s="54"/>
      <c r="M28" s="55" t="s">
        <v>40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2:26" s="12" customFormat="1" ht="15" customHeight="1" x14ac:dyDescent="0.25">
      <c r="B29" s="29" t="s">
        <v>33</v>
      </c>
      <c r="C29" s="31">
        <v>50</v>
      </c>
      <c r="K29" s="1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2:26" x14ac:dyDescent="0.25">
      <c r="B30" s="14" t="s">
        <v>16</v>
      </c>
      <c r="C30" s="16">
        <f>SUM(C13:C29)</f>
        <v>1305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3" spans="2:14" s="43" customFormat="1" ht="21" x14ac:dyDescent="0.35">
      <c r="B33" s="98" t="s">
        <v>48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 x14ac:dyDescent="0.25">
      <c r="F34" s="5"/>
      <c r="G34" s="5"/>
      <c r="H34" s="5"/>
    </row>
    <row r="35" spans="2:14" ht="16.5" x14ac:dyDescent="0.3">
      <c r="B35" s="56" t="s">
        <v>41</v>
      </c>
      <c r="C35" s="39" t="s">
        <v>42</v>
      </c>
      <c r="D35" s="35" t="s">
        <v>42</v>
      </c>
      <c r="E35" s="8">
        <v>-0.05</v>
      </c>
      <c r="F35" s="24"/>
      <c r="G35" s="57" t="s">
        <v>52</v>
      </c>
      <c r="H35" s="58"/>
      <c r="I35" s="58"/>
      <c r="J35" s="59"/>
      <c r="K35" s="60"/>
      <c r="L35" s="60"/>
      <c r="M35" s="60"/>
      <c r="N35" s="32"/>
    </row>
    <row r="36" spans="2:14" ht="16.5" x14ac:dyDescent="0.3">
      <c r="B36" s="36"/>
      <c r="C36" s="40" t="s">
        <v>53</v>
      </c>
      <c r="D36" s="37"/>
      <c r="E36" s="38"/>
      <c r="F36" s="24"/>
      <c r="G36" s="61" t="s">
        <v>49</v>
      </c>
      <c r="H36" s="62"/>
      <c r="I36" s="62"/>
      <c r="J36" s="63"/>
      <c r="K36" s="64"/>
      <c r="L36" s="64"/>
      <c r="M36" s="64"/>
      <c r="N36" s="23"/>
    </row>
    <row r="37" spans="2:14" x14ac:dyDescent="0.25">
      <c r="B37" s="36"/>
      <c r="C37" s="40"/>
      <c r="D37" s="37"/>
      <c r="E37" s="38"/>
      <c r="F37" s="24"/>
      <c r="G37" s="24"/>
      <c r="H37" s="24"/>
      <c r="I37" s="24"/>
      <c r="J37" s="5"/>
      <c r="K37" s="1"/>
    </row>
    <row r="38" spans="2:14" ht="16.5" x14ac:dyDescent="0.3">
      <c r="B38" s="56" t="s">
        <v>43</v>
      </c>
      <c r="C38" s="39" t="s">
        <v>42</v>
      </c>
      <c r="D38" s="35" t="s">
        <v>46</v>
      </c>
      <c r="E38" s="8">
        <v>0.05</v>
      </c>
      <c r="F38" s="25"/>
      <c r="G38" s="75" t="s">
        <v>51</v>
      </c>
      <c r="H38" s="76"/>
      <c r="I38" s="76"/>
      <c r="J38" s="77"/>
      <c r="K38" s="78"/>
      <c r="L38" s="78"/>
      <c r="M38" s="78"/>
      <c r="N38" s="79"/>
    </row>
    <row r="39" spans="2:14" s="12" customFormat="1" ht="16.5" x14ac:dyDescent="0.3">
      <c r="B39" s="41"/>
      <c r="C39" s="40"/>
      <c r="D39" s="37"/>
      <c r="E39" s="38"/>
      <c r="F39" s="42"/>
      <c r="G39" s="80" t="s">
        <v>50</v>
      </c>
      <c r="H39" s="81"/>
      <c r="I39" s="81"/>
      <c r="J39" s="82"/>
      <c r="K39" s="83"/>
      <c r="L39" s="83"/>
      <c r="M39" s="83"/>
      <c r="N39" s="84"/>
    </row>
    <row r="40" spans="2:14" x14ac:dyDescent="0.25">
      <c r="B40" s="26"/>
      <c r="C40" s="27"/>
      <c r="D40" s="27"/>
      <c r="E40" s="26"/>
      <c r="F40" s="24"/>
      <c r="G40" s="24"/>
      <c r="H40" s="24"/>
      <c r="I40" s="24"/>
      <c r="J40" s="24"/>
      <c r="L40" s="54"/>
    </row>
    <row r="41" spans="2:14" x14ac:dyDescent="0.25">
      <c r="B41" s="26"/>
      <c r="C41" s="27"/>
      <c r="D41" s="27"/>
      <c r="E41" s="26"/>
      <c r="F41" s="24"/>
      <c r="G41" s="24"/>
      <c r="H41" s="24"/>
      <c r="I41" s="24"/>
      <c r="J41" s="24"/>
    </row>
    <row r="42" spans="2:14" x14ac:dyDescent="0.25">
      <c r="B42" s="26"/>
      <c r="C42" s="27"/>
      <c r="D42" s="27"/>
      <c r="E42" s="26"/>
      <c r="F42" s="24"/>
      <c r="G42" s="24"/>
      <c r="H42" s="24"/>
      <c r="I42" s="24"/>
      <c r="J42" s="24"/>
    </row>
    <row r="43" spans="2:14" x14ac:dyDescent="0.25">
      <c r="B43" s="27"/>
      <c r="C43" s="27"/>
      <c r="D43" s="27"/>
      <c r="E43" s="26"/>
      <c r="F43" s="24"/>
      <c r="G43" s="24"/>
      <c r="H43" s="24"/>
      <c r="I43" s="24"/>
      <c r="J43" s="24"/>
    </row>
    <row r="44" spans="2:14" x14ac:dyDescent="0.25">
      <c r="B44" s="26"/>
      <c r="C44" s="27"/>
      <c r="D44" s="27"/>
      <c r="E44" s="26"/>
      <c r="F44" s="24"/>
      <c r="G44" s="24"/>
      <c r="H44" s="24"/>
      <c r="I44" s="24"/>
      <c r="J44" s="24"/>
    </row>
    <row r="45" spans="2:14" x14ac:dyDescent="0.25">
      <c r="B45" s="27"/>
      <c r="C45" s="27"/>
      <c r="D45" s="27"/>
      <c r="E45" s="27"/>
      <c r="F45" s="28"/>
      <c r="G45" s="28"/>
      <c r="H45" s="28"/>
      <c r="I45" s="28"/>
      <c r="J45" s="28"/>
    </row>
  </sheetData>
  <sheetProtection algorithmName="SHA-512" hashValue="lyWBQor4C97nqNdHhsAggYqUHDxnoE/zXlMjt6QzikX3ysgsH/88raz452PvDD5b51uj2CGK3IBEaJ/BFLUYIg==" saltValue="dOAezRmoxAFT5xE7ntG1MQ==" spinCount="100000" sheet="1" objects="1" scenarios="1"/>
  <mergeCells count="13">
    <mergeCell ref="B33:N33"/>
    <mergeCell ref="E17:K17"/>
    <mergeCell ref="E18:K18"/>
    <mergeCell ref="E19:K19"/>
    <mergeCell ref="E2:L4"/>
    <mergeCell ref="E5:L6"/>
    <mergeCell ref="E7:L7"/>
    <mergeCell ref="E16:K16"/>
    <mergeCell ref="B8:C8"/>
    <mergeCell ref="E12:K12"/>
    <mergeCell ref="E13:K13"/>
    <mergeCell ref="E14:K14"/>
    <mergeCell ref="E15:K15"/>
  </mergeCells>
  <dataValidations disablePrompts="1" count="2">
    <dataValidation type="list" allowBlank="1" showInputMessage="1" showErrorMessage="1" sqref="C35">
      <formula1>D35:D38</formula1>
    </dataValidation>
    <dataValidation type="list" allowBlank="1" showInputMessage="1" showErrorMessage="1" sqref="C38">
      <formula1>D35:D38</formula1>
    </dataValidation>
  </dataValidations>
  <hyperlinks>
    <hyperlink ref="B8" r:id="rId1"/>
    <hyperlink ref="M28" location="CALCULO!B34" display="aquí"/>
  </hyperlinks>
  <pageMargins left="0.7" right="0.7" top="0.75" bottom="0.75" header="0.3" footer="0.3"/>
  <pageSetup paperSize="9" scale="40" orientation="landscape" horizontalDpi="0" verticalDpi="0" r:id="rId2"/>
  <ignoredErrors>
    <ignoredError sqref="N12:Z26" unlockedFormula="1"/>
  </ignoredErrors>
  <drawing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Bravo</dc:creator>
  <cp:lastModifiedBy>Rosa Bravo</cp:lastModifiedBy>
  <cp:lastPrinted>2016-09-04T22:31:18Z</cp:lastPrinted>
  <dcterms:created xsi:type="dcterms:W3CDTF">2016-09-02T12:09:16Z</dcterms:created>
  <dcterms:modified xsi:type="dcterms:W3CDTF">2016-09-04T22:58:27Z</dcterms:modified>
</cp:coreProperties>
</file>